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<sst xmlns="http://schemas.openxmlformats.org/spreadsheetml/2006/main" count="148" uniqueCount="81">
  <si>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</si>
  <si>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</si>
  <si>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</si>
  <si>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</si>
  <si>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</si>
  <si>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</si>
  <si>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</si>
  <si>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</si>
  <si>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</si>
  <si>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</si>
  <si>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</si>
  <si>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</si>
  <si>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</si>
  <si>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</si>
  <si>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</si>
  <si>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</si>
  <si>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</si>
  <si>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</si>
  <si>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</si>
  <si>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</si>
  <si>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</si>
  <si>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</si>
  <si>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</si>
  <si>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</si>
  <si>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</si>
  <si>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</si>
  <si>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</si>
  <si>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</si>
  <si>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</si>
  <si>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</si>
  <si>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</si>
  <si>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</si>
  <si>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</si>
  <si>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</si>
  <si>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</si>
  <si>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</si>
  <si>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</si>
  <si>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</si>
  <si>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</si>
  <si>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</si>
  <si>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</si>
  <si>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</si>
  <si>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</si>
  <si>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</si>
  <si>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</si>
  <si>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</si>
  <si>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</si>
  <si>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</si>
  <si>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</si>
  <si>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</si>
  <si>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</si>
  <si>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</si>
  <si>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</si>
  <si>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</si>
  <si>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</si>
  <si>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</si>
  <si>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</si>
  <si>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</si>
  <si>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</si>
  <si>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</si>
  <si>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</si>
  <si>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</si>
  <si>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</si>
  <si>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</si>
  <si>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</si>
  <si>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</si>
  <si>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</si>
  <si>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</si>
  <si>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</si>
  <si>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</si>
  <si>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</si>
  <si>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</si>
  <si>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</si>
  <si>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</si>
  <si>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</si>
  <si>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план на січень-березень  2014р.</t>
  </si>
  <si>
    <t>Зміни до розпису станом на 25.03.2014р. :</t>
  </si>
  <si>
    <r>
      <t xml:space="preserve">станом на 27.03.2014р.           </t>
    </r>
    <r>
      <rPr>
        <sz val="10"/>
        <rFont val="Arial Cyr"/>
        <family val="0"/>
      </rPr>
      <t xml:space="preserve">  ( тис.грн.)</t>
    </r>
  </si>
  <si>
    <t>станом на 27.03.2014 р.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</si>
  <si>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27.03.2014р.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</si>
  <si>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27.03.2014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</si>
</sst>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2413673"/>
        <c:axId val="57151862"/>
      </c:lineChart>
      <c:catAx>
        <c:axId val="624136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51862"/>
        <c:crosses val="autoZero"/>
        <c:auto val="0"/>
        <c:lblOffset val="100"/>
        <c:tickLblSkip val="1"/>
        <c:noMultiLvlLbl val="0"/>
      </c:catAx>
      <c:valAx>
        <c:axId val="57151862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413673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1696959"/>
        <c:axId val="36839060"/>
      </c:lineChart>
      <c:catAx>
        <c:axId val="216969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39060"/>
        <c:crosses val="autoZero"/>
        <c:auto val="0"/>
        <c:lblOffset val="100"/>
        <c:tickLblSkip val="1"/>
        <c:noMultiLvlLbl val="0"/>
      </c:catAx>
      <c:valAx>
        <c:axId val="3683906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6969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березень!$J$4:$J$20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березень!$K$4:$K$23</c:f>
              <c:numCache/>
            </c:numRef>
          </c:val>
          <c:smooth val="1"/>
        </c:ser>
        <c:marker val="1"/>
        <c:axId val="47144965"/>
        <c:axId val="41148642"/>
      </c:lineChart>
      <c:catAx>
        <c:axId val="471449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48642"/>
        <c:crosses val="autoZero"/>
        <c:auto val="0"/>
        <c:lblOffset val="100"/>
        <c:tickLblSkip val="1"/>
        <c:noMultiLvlLbl val="0"/>
      </c:catAx>
      <c:valAx>
        <c:axId val="4114864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14496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27.03.2014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9749563"/>
        <c:axId val="43899872"/>
      </c:bar3DChart>
      <c:catAx>
        <c:axId val="3974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3899872"/>
        <c:crosses val="autoZero"/>
        <c:auto val="1"/>
        <c:lblOffset val="100"/>
        <c:tickLblSkip val="1"/>
        <c:noMultiLvlLbl val="0"/>
      </c:catAx>
      <c:valAx>
        <c:axId val="43899872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49563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9337185"/>
        <c:axId val="45104910"/>
      </c:barChart>
      <c:catAx>
        <c:axId val="29337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04910"/>
        <c:crosses val="autoZero"/>
        <c:auto val="1"/>
        <c:lblOffset val="100"/>
        <c:tickLblSkip val="1"/>
        <c:noMultiLvlLbl val="0"/>
      </c:catAx>
      <c:valAx>
        <c:axId val="45104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37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6455031"/>
        <c:axId val="2278892"/>
      </c:barChart>
      <c:catAx>
        <c:axId val="1645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8892"/>
        <c:crosses val="autoZero"/>
        <c:auto val="1"/>
        <c:lblOffset val="100"/>
        <c:tickLblSkip val="1"/>
        <c:noMultiLvlLbl val="0"/>
      </c:catAx>
      <c:valAx>
        <c:axId val="2278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55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35441277"/>
        <c:axId val="51353594"/>
      </c:barChart>
      <c:catAx>
        <c:axId val="3544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53594"/>
        <c:crosses val="autoZero"/>
        <c:auto val="1"/>
        <c:lblOffset val="100"/>
        <c:tickLblSkip val="1"/>
        <c:noMultiLvlLbl val="0"/>
      </c:catAx>
      <c:valAx>
        <c:axId val="513535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1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січень-березень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118 076,1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99 067,0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-14 493,6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березень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41859,8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-19 009,2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"/>
    </sheetNames>
    <sheetDataSet>
      <sheetData sheetId="0">
        <row r="10">
          <cell r="E10">
            <v>93456.6</v>
          </cell>
          <cell r="F10">
            <v>77544.48</v>
          </cell>
        </row>
        <row r="19">
          <cell r="E19">
            <v>1228.6</v>
          </cell>
          <cell r="F19">
            <v>815.68</v>
          </cell>
        </row>
        <row r="33">
          <cell r="E33">
            <v>18858.5</v>
          </cell>
          <cell r="F33">
            <v>16015.81</v>
          </cell>
        </row>
        <row r="56">
          <cell r="E56">
            <v>1685.1</v>
          </cell>
          <cell r="F56">
            <v>1643.1</v>
          </cell>
        </row>
        <row r="95">
          <cell r="E95">
            <v>1676.5</v>
          </cell>
          <cell r="F95">
            <v>1714.01</v>
          </cell>
        </row>
        <row r="96">
          <cell r="E96">
            <v>224.5</v>
          </cell>
          <cell r="F96">
            <v>191.4</v>
          </cell>
        </row>
        <row r="106">
          <cell r="E106">
            <v>118076.10000000002</v>
          </cell>
          <cell r="F106">
            <v>99066.95</v>
          </cell>
        </row>
        <row r="118">
          <cell r="E118">
            <v>0</v>
          </cell>
          <cell r="F118">
            <v>101.3</v>
          </cell>
        </row>
        <row r="119">
          <cell r="E119">
            <v>18612.6</v>
          </cell>
          <cell r="F119">
            <v>19375.88</v>
          </cell>
        </row>
        <row r="120">
          <cell r="E120">
            <v>0</v>
          </cell>
          <cell r="F120">
            <v>518.62</v>
          </cell>
        </row>
        <row r="121">
          <cell r="E121">
            <v>0</v>
          </cell>
          <cell r="F121">
            <v>1140.63</v>
          </cell>
        </row>
        <row r="122">
          <cell r="E122">
            <v>0</v>
          </cell>
          <cell r="F122">
            <v>421.33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114434.20335</v>
          </cell>
          <cell r="I142">
            <v>100608.98138999999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67</v>
      </c>
      <c r="O1" s="117"/>
      <c r="P1" s="117"/>
      <c r="Q1" s="117"/>
      <c r="R1" s="117"/>
      <c r="S1" s="118"/>
    </row>
    <row r="2" spans="1:19" ht="16.5" thickBot="1">
      <c r="A2" s="119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41699</v>
      </c>
      <c r="O29" s="112">
        <f>'[1]лютий'!$D$142</f>
        <v>121970.53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26" sqref="R26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74</v>
      </c>
      <c r="O1" s="117"/>
      <c r="P1" s="117"/>
      <c r="Q1" s="117"/>
      <c r="R1" s="117"/>
      <c r="S1" s="118"/>
    </row>
    <row r="2" spans="1:19" ht="16.5" thickBot="1">
      <c r="A2" s="119" t="s">
        <v>78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77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AVERAGE(J4:J20)</f>
        <v>1626.264705882353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1626.3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1626.3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1626.3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1626.3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1626.3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1626.3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1626.3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1626.3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1626.3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1626.3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1626.3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1626.3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1626.3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1626.3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1626.3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1626.3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2200</v>
      </c>
      <c r="L21" s="4">
        <f t="shared" si="1"/>
        <v>0</v>
      </c>
      <c r="M21" s="2">
        <v>1626.3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41726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2950</v>
      </c>
      <c r="L22" s="4">
        <f t="shared" si="1"/>
        <v>0</v>
      </c>
      <c r="M22" s="2">
        <v>1626.3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41729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5289.8</v>
      </c>
      <c r="L23" s="4">
        <f t="shared" si="1"/>
        <v>0</v>
      </c>
      <c r="M23" s="2">
        <v>1626.3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22798.5</v>
      </c>
      <c r="C24" s="43">
        <f t="shared" si="3"/>
        <v>3258.8</v>
      </c>
      <c r="D24" s="43">
        <f t="shared" si="3"/>
        <v>76.6</v>
      </c>
      <c r="E24" s="14">
        <f t="shared" si="3"/>
        <v>64.86</v>
      </c>
      <c r="F24" s="14">
        <f t="shared" si="3"/>
        <v>575.6099999999999</v>
      </c>
      <c r="G24" s="14">
        <f t="shared" si="3"/>
        <v>524.0999999999999</v>
      </c>
      <c r="H24" s="14">
        <f t="shared" si="3"/>
        <v>171.7</v>
      </c>
      <c r="I24" s="43">
        <f t="shared" si="3"/>
        <v>176.3299999999997</v>
      </c>
      <c r="J24" s="43">
        <f t="shared" si="3"/>
        <v>27646.5</v>
      </c>
      <c r="K24" s="43">
        <f t="shared" si="3"/>
        <v>38789.8</v>
      </c>
      <c r="L24" s="15">
        <f t="shared" si="1"/>
        <v>0.7127260259140289</v>
      </c>
      <c r="M24" s="2"/>
      <c r="N24" s="93">
        <f>SUM(N4:N23)</f>
        <v>97.5</v>
      </c>
      <c r="O24" s="93">
        <f>SUM(O4:O23)</f>
        <v>42.7</v>
      </c>
      <c r="P24" s="93">
        <f>SUM(P4:P23)</f>
        <v>2494.5000000000005</v>
      </c>
      <c r="Q24" s="93">
        <f>SUM(Q4:Q23)</f>
        <v>333.9</v>
      </c>
      <c r="R24" s="93">
        <f>SUM(R4:R23)</f>
        <v>43.9</v>
      </c>
      <c r="S24" s="93">
        <f>N24+O24+Q24+P24+R24</f>
        <v>3012.5000000000005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41725</v>
      </c>
      <c r="O29" s="112">
        <f>'[1]березень'!$D$142</f>
        <v>114434.20335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100608.98138999999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41725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K32" sqref="K32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79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51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50</v>
      </c>
      <c r="K28" s="128"/>
      <c r="L28" s="132" t="s">
        <v>45</v>
      </c>
      <c r="M28" s="133"/>
      <c r="N28" s="134"/>
      <c r="O28" s="126" t="s">
        <v>80</v>
      </c>
      <c r="P28" s="127"/>
    </row>
    <row r="29" spans="1:16" ht="45">
      <c r="A29" s="139"/>
      <c r="B29" s="72" t="s">
        <v>75</v>
      </c>
      <c r="C29" s="28" t="s">
        <v>26</v>
      </c>
      <c r="D29" s="72" t="str">
        <f>B29</f>
        <v>план на січень-березень  2014р.</v>
      </c>
      <c r="E29" s="28" t="str">
        <f>C29</f>
        <v>факт</v>
      </c>
      <c r="F29" s="71" t="str">
        <f>B29</f>
        <v>план на січень-березень  2014р.</v>
      </c>
      <c r="G29" s="95" t="str">
        <f>C29</f>
        <v>факт</v>
      </c>
      <c r="H29" s="72" t="str">
        <f>B29</f>
        <v>план на січень-березень  2014р.</v>
      </c>
      <c r="I29" s="28" t="str">
        <f>C29</f>
        <v>факт</v>
      </c>
      <c r="J29" s="71" t="str">
        <f>B29</f>
        <v>план на січень-березень  2014р.</v>
      </c>
      <c r="K29" s="95" t="str">
        <f>C29</f>
        <v>факт</v>
      </c>
      <c r="L29" s="67" t="str">
        <f>D29</f>
        <v>план на січень-березень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березень!O39</f>
        <v>0</v>
      </c>
      <c r="B30" s="73">
        <f>'[1]березень'!$E$118</f>
        <v>0</v>
      </c>
      <c r="C30" s="73">
        <f>'[1]березень'!$F$118</f>
        <v>101.3</v>
      </c>
      <c r="D30" s="74">
        <f>'[1]березень'!$E$121</f>
        <v>0</v>
      </c>
      <c r="E30" s="74">
        <f>'[1]березень'!$F$121</f>
        <v>1140.63</v>
      </c>
      <c r="F30" s="75">
        <f>'[1]березень'!$E$120</f>
        <v>0</v>
      </c>
      <c r="G30" s="76">
        <f>'[1]березень'!$F$120</f>
        <v>518.62</v>
      </c>
      <c r="H30" s="76">
        <f>'[1]березень'!$E$119</f>
        <v>18612.6</v>
      </c>
      <c r="I30" s="76">
        <f>'[1]березень'!$F$119</f>
        <v>19375.88</v>
      </c>
      <c r="J30" s="76">
        <f>'[1]березень'!$E$122</f>
        <v>0</v>
      </c>
      <c r="K30" s="96">
        <f>'[1]березень'!$F$122</f>
        <v>421.33</v>
      </c>
      <c r="L30" s="97">
        <f>H30+F30+D30+J30+B30</f>
        <v>18612.6</v>
      </c>
      <c r="M30" s="77">
        <f>I30+G30+E30+K30+C30</f>
        <v>21557.760000000002</v>
      </c>
      <c r="N30" s="78">
        <f>M30-L30</f>
        <v>2945.1600000000035</v>
      </c>
      <c r="O30" s="130">
        <f>березень!O29</f>
        <v>114434.20335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березень!Q31</f>
        <v>100608.98138999999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березень!Q32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березень!Q34</f>
        <v>0</v>
      </c>
    </row>
    <row r="35" spans="15:16" ht="12.75">
      <c r="O35" s="26" t="s">
        <v>48</v>
      </c>
      <c r="P35" s="84">
        <f>березень!Q33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'[1]березень'!$E$10</f>
        <v>93456.6</v>
      </c>
      <c r="C47" s="40">
        <f>'[1]березень'!$F$10</f>
        <v>77544.48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'[1]березень'!$E$33</f>
        <v>18858.5</v>
      </c>
      <c r="C48" s="18">
        <f>'[1]березень'!$F$33</f>
        <v>16015.81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'[1]березень'!$E$19</f>
        <v>1228.6</v>
      </c>
      <c r="C49" s="17">
        <f>'[1]березень'!$F$19</f>
        <v>815.68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'[1]березень'!$E$96</f>
        <v>224.5</v>
      </c>
      <c r="C50" s="6">
        <f>'[1]березень'!$F$96</f>
        <v>191.4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'[1]березень'!$E$56</f>
        <v>1685.1</v>
      </c>
      <c r="C51" s="17">
        <f>'[1]березень'!$F$56</f>
        <v>1643.1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'[1]березень'!$E$95</f>
        <v>1676.5</v>
      </c>
      <c r="C52" s="17">
        <f>'[1]березень'!$F$95</f>
        <v>1714.01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700</v>
      </c>
      <c r="C53" s="17">
        <v>666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246.30000000001428</v>
      </c>
      <c r="C54" s="17">
        <f>C55-C47-C48-C49-C50-C51-C52-C53</f>
        <v>476.47000000000185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'[1]березень'!$E$106</f>
        <v>118076.10000000002</v>
      </c>
      <c r="C55" s="12">
        <f>'[1]березень'!$F$106</f>
        <v>99066.95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76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92.12</v>
      </c>
      <c r="F7" s="24">
        <f t="shared" si="0"/>
        <v>89.87</v>
      </c>
      <c r="G7" s="24">
        <f t="shared" si="0"/>
        <v>80.76</v>
      </c>
      <c r="H7" s="24">
        <f t="shared" si="0"/>
        <v>79.88</v>
      </c>
      <c r="I7" s="24">
        <f t="shared" si="0"/>
        <v>79.68</v>
      </c>
      <c r="J7" s="24">
        <f t="shared" si="0"/>
        <v>79.85</v>
      </c>
      <c r="K7" s="24">
        <f t="shared" si="0"/>
        <v>83.7</v>
      </c>
      <c r="L7" s="24">
        <f t="shared" si="0"/>
        <v>92.99</v>
      </c>
      <c r="M7" s="24">
        <f t="shared" si="0"/>
        <v>-959.13</v>
      </c>
      <c r="N7" s="57">
        <f>SUM(B8:M14)</f>
        <v>-0.01999999999998181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 hidden="1">
      <c r="A9" s="36" t="s">
        <v>69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43101.62</v>
      </c>
      <c r="F15" s="55">
        <f t="shared" si="2"/>
        <v>41514.97</v>
      </c>
      <c r="G15" s="55">
        <f t="shared" si="2"/>
        <v>46030.96</v>
      </c>
      <c r="H15" s="55">
        <f t="shared" si="2"/>
        <v>42143.479999999996</v>
      </c>
      <c r="I15" s="55">
        <f t="shared" si="2"/>
        <v>45275.38</v>
      </c>
      <c r="J15" s="55">
        <f t="shared" si="2"/>
        <v>43678.049999999996</v>
      </c>
      <c r="K15" s="55">
        <f t="shared" si="2"/>
        <v>43907.7</v>
      </c>
      <c r="L15" s="55">
        <f t="shared" si="2"/>
        <v>45705.189999999995</v>
      </c>
      <c r="M15" s="55">
        <f t="shared" si="2"/>
        <v>67606.47</v>
      </c>
      <c r="N15" s="58">
        <f t="shared" si="1"/>
        <v>537039.88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2014-03-27T12:48:56Z</dcterms:modified>
  <cp:category/>
  <cp:version/>
  <cp:contentType/>
  <cp:contentStatus/>
</cp:coreProperties>
</file>